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420" windowHeight="5010" activeTab="0"/>
  </bookViews>
  <sheets>
    <sheet name="RİSK HESABI" sheetId="1" r:id="rId1"/>
    <sheet name="ORAJ" sheetId="2" r:id="rId2"/>
  </sheets>
  <definedNames>
    <definedName name="_xlnm.Print_Area" localSheetId="0">'RİSK HESABI'!$B$1:$F$56</definedName>
  </definedNames>
  <calcPr fullCalcOnLoad="1"/>
</workbook>
</file>

<file path=xl/sharedStrings.xml><?xml version="1.0" encoding="utf-8"?>
<sst xmlns="http://schemas.openxmlformats.org/spreadsheetml/2006/main" count="94" uniqueCount="86">
  <si>
    <t>Ae=</t>
  </si>
  <si>
    <t>Ng=</t>
  </si>
  <si>
    <t>Nd=</t>
  </si>
  <si>
    <t>Nd=NgxAexC1x10^ -6</t>
  </si>
  <si>
    <t>Nk=</t>
  </si>
  <si>
    <t>Ng=0,04xNk^1,25</t>
  </si>
  <si>
    <t>E=</t>
  </si>
  <si>
    <t>E=1-(Nc/Nd)</t>
  </si>
  <si>
    <t>C=</t>
  </si>
  <si>
    <t>C=C2xC3xC4xC5</t>
  </si>
  <si>
    <t>Nc=</t>
  </si>
  <si>
    <t>C1</t>
  </si>
  <si>
    <t>C2</t>
  </si>
  <si>
    <t>C3</t>
  </si>
  <si>
    <t>C4</t>
  </si>
  <si>
    <t>C5</t>
  </si>
  <si>
    <r>
      <t>Ae=LxW+6xHx(L+W)+9x</t>
    </r>
    <r>
      <rPr>
        <sz val="8"/>
        <rFont val="Arial Tur"/>
        <family val="0"/>
      </rPr>
      <t>π</t>
    </r>
    <r>
      <rPr>
        <sz val="8"/>
        <rFont val="Arial"/>
        <family val="0"/>
      </rPr>
      <t>xH</t>
    </r>
    <r>
      <rPr>
        <sz val="8"/>
        <rFont val="Arial Tur"/>
        <family val="0"/>
      </rPr>
      <t>²</t>
    </r>
  </si>
  <si>
    <t>E&gt;0,98</t>
  </si>
  <si>
    <t>0,95&lt;E&lt;0,98</t>
  </si>
  <si>
    <t>0,90&lt;E&lt;0,95</t>
  </si>
  <si>
    <t>0,80&lt;E&lt;0,90</t>
  </si>
  <si>
    <t>E&lt;0</t>
  </si>
  <si>
    <t>5x5</t>
  </si>
  <si>
    <t>10x10</t>
  </si>
  <si>
    <t>15x15</t>
  </si>
  <si>
    <t>20x20</t>
  </si>
  <si>
    <t>YILDIRIM RİSK HESABI</t>
  </si>
  <si>
    <t>ÇEVRESEL KATSAYI    C1</t>
  </si>
  <si>
    <t>YAPI AYNI&amp; DAHA YÜKSEK AĞAÇ VE YAPILAR ARASINDA İSE</t>
  </si>
  <si>
    <t>YÜKSEKLİĞİ AZ OLAN YAPILARLA ÇEVRİLİ İSE</t>
  </si>
  <si>
    <t>EN YAKIN YAPIYA UZAKLIK 3H MESAFEDE İSE</t>
  </si>
  <si>
    <t>BÖLGEDE EN YÜKSEKTE İSE</t>
  </si>
  <si>
    <t>YAPISAL KATSAYI    C2</t>
  </si>
  <si>
    <t>YAPI/ÇATI</t>
  </si>
  <si>
    <t>METAL</t>
  </si>
  <si>
    <t>KİREMİT</t>
  </si>
  <si>
    <t>YANICI</t>
  </si>
  <si>
    <t>TUĞLA/BETON</t>
  </si>
  <si>
    <t>TUTUŞABİLİR</t>
  </si>
  <si>
    <t>YAPISAL KATSAYI    C3</t>
  </si>
  <si>
    <t>DEĞERSİZ YANICI OLMAYAN</t>
  </si>
  <si>
    <t>NORMAL, YANICI</t>
  </si>
  <si>
    <t>DEĞERLİ, YANICI</t>
  </si>
  <si>
    <t>PARLAYICI, YANICI</t>
  </si>
  <si>
    <t>YAPI DOLULUĞU   C4</t>
  </si>
  <si>
    <t>PERSONELSİZ BİNA</t>
  </si>
  <si>
    <t>NORMAL KALABALIK</t>
  </si>
  <si>
    <t>PANİK RİZİKOLU, TAHLİYE ZORLUĞU</t>
  </si>
  <si>
    <t>YAPI DOLULUĞU   C5</t>
  </si>
  <si>
    <t>SÜREKLİ KULLANIMI YOK, ÇEVREDE DEĞERSİZ</t>
  </si>
  <si>
    <t>SÜREKLİ KULLANIMDA, ÇEVREDE DEĞERSİZ</t>
  </si>
  <si>
    <t>ÇEVREDE DEĞERLİ</t>
  </si>
  <si>
    <t>ETKİNLİK VE KORUMA</t>
  </si>
  <si>
    <t>ETKİNLİK</t>
  </si>
  <si>
    <t>KORUMA SEVİYESİ</t>
  </si>
  <si>
    <t>KAFES ARALIĞI</t>
  </si>
  <si>
    <t>İNİŞ ARALIĞI</t>
  </si>
  <si>
    <t>SEVİYE1+EK ÖNLEM</t>
  </si>
  <si>
    <t>SEVİYE1</t>
  </si>
  <si>
    <t>SEVİYE2</t>
  </si>
  <si>
    <t>SEVİYE3</t>
  </si>
  <si>
    <t>SEVİYE4</t>
  </si>
  <si>
    <t>HESAPLAR</t>
  </si>
  <si>
    <t>YAPININ</t>
  </si>
  <si>
    <t>BOYU - L</t>
  </si>
  <si>
    <t>ENİ  - W</t>
  </si>
  <si>
    <t>YÜKSEKLİĞİ - H</t>
  </si>
  <si>
    <t>FAKTÖR</t>
  </si>
  <si>
    <t>YAPININ KONUMU          C1:</t>
  </si>
  <si>
    <t>YAPI-ÇATI KONUMU      C2:</t>
  </si>
  <si>
    <t>YAPININ DEĞERİ            C3:</t>
  </si>
  <si>
    <t>YAPI DOLULUĞU           C4:</t>
  </si>
  <si>
    <t>YILDIRIM SONUCU         C5:</t>
  </si>
  <si>
    <t>FORMÜLLER</t>
  </si>
  <si>
    <t>TANIMLAR</t>
  </si>
  <si>
    <t>Etkili Eşdeğer Alan</t>
  </si>
  <si>
    <t>Yıldırım Yoğunluğu</t>
  </si>
  <si>
    <t>Tesis için beklenen yıldırım sayısı</t>
  </si>
  <si>
    <t>Nc=5,5x10^ -3/C</t>
  </si>
  <si>
    <t>Onaylı Yıldırım Darbe Sayısı</t>
  </si>
  <si>
    <t>Etkinlik</t>
  </si>
  <si>
    <t>AÇIKLAMALAR</t>
  </si>
  <si>
    <t>SONUÇ</t>
  </si>
  <si>
    <t>DEĞER</t>
  </si>
  <si>
    <t>Kütahya için Yıldırımlı Gün Sayısı</t>
  </si>
  <si>
    <t>Nk=20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</si>
</sst>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96" fontId="3" fillId="0" borderId="10" xfId="0" applyNumberFormat="1" applyFont="1" applyBorder="1" applyAlignment="1">
      <alignment horizontal="center"/>
    </xf>
    <xf numFmtId="196" fontId="4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533400</xdr:colOff>
      <xdr:row>34</xdr:row>
      <xdr:rowOff>19050</xdr:rowOff>
    </xdr:to>
    <xdr:pic>
      <xdr:nvPicPr>
        <xdr:cNvPr id="1" name="Picture 2" descr="S25C-111061016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774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view="pageBreakPreview" zoomScaleSheetLayoutView="100" zoomScalePageLayoutView="0" workbookViewId="0" topLeftCell="A25">
      <selection activeCell="B38" sqref="B38:D38"/>
    </sheetView>
  </sheetViews>
  <sheetFormatPr defaultColWidth="9.140625" defaultRowHeight="12.75"/>
  <cols>
    <col min="2" max="2" width="13.57421875" style="0" customWidth="1"/>
    <col min="3" max="3" width="25.00390625" style="0" customWidth="1"/>
    <col min="4" max="4" width="22.00390625" style="0" customWidth="1"/>
    <col min="5" max="5" width="23.8515625" style="0" customWidth="1"/>
    <col min="6" max="6" width="31.421875" style="0" customWidth="1"/>
    <col min="7" max="7" width="0" style="0" hidden="1" customWidth="1"/>
    <col min="8" max="8" width="26.421875" style="0" customWidth="1"/>
  </cols>
  <sheetData>
    <row r="1" spans="2:6" ht="12.75" customHeight="1">
      <c r="B1" s="25" t="s">
        <v>26</v>
      </c>
      <c r="C1" s="25"/>
      <c r="D1" s="25"/>
      <c r="E1" s="25"/>
      <c r="F1" s="25"/>
    </row>
    <row r="2" spans="2:6" ht="12.75" customHeight="1">
      <c r="B2" s="25"/>
      <c r="C2" s="25"/>
      <c r="D2" s="25"/>
      <c r="E2" s="25"/>
      <c r="F2" s="25"/>
    </row>
    <row r="3" spans="2:6" ht="12">
      <c r="B3" s="24" t="s">
        <v>27</v>
      </c>
      <c r="C3" s="24"/>
      <c r="D3" s="24"/>
      <c r="E3" s="24"/>
      <c r="F3" s="24"/>
    </row>
    <row r="4" spans="2:6" ht="12">
      <c r="B4" s="26" t="s">
        <v>11</v>
      </c>
      <c r="C4" s="2">
        <v>0.25</v>
      </c>
      <c r="D4" s="13" t="s">
        <v>28</v>
      </c>
      <c r="E4" s="14"/>
      <c r="F4" s="15"/>
    </row>
    <row r="5" spans="2:6" ht="12">
      <c r="B5" s="26"/>
      <c r="C5" s="2">
        <v>0.5</v>
      </c>
      <c r="D5" s="13" t="s">
        <v>29</v>
      </c>
      <c r="E5" s="14"/>
      <c r="F5" s="15"/>
    </row>
    <row r="6" spans="2:6" ht="12">
      <c r="B6" s="26"/>
      <c r="C6" s="2">
        <v>1</v>
      </c>
      <c r="D6" s="13" t="s">
        <v>30</v>
      </c>
      <c r="E6" s="14"/>
      <c r="F6" s="15"/>
    </row>
    <row r="7" spans="2:6" ht="12">
      <c r="B7" s="26"/>
      <c r="C7" s="2">
        <v>2</v>
      </c>
      <c r="D7" s="13" t="s">
        <v>31</v>
      </c>
      <c r="E7" s="14"/>
      <c r="F7" s="15"/>
    </row>
    <row r="8" spans="2:6" ht="12">
      <c r="B8" s="24" t="s">
        <v>32</v>
      </c>
      <c r="C8" s="24"/>
      <c r="D8" s="24"/>
      <c r="E8" s="24"/>
      <c r="F8" s="24"/>
    </row>
    <row r="9" spans="2:6" ht="12">
      <c r="B9" s="26" t="s">
        <v>12</v>
      </c>
      <c r="C9" s="3" t="s">
        <v>33</v>
      </c>
      <c r="D9" s="2" t="s">
        <v>34</v>
      </c>
      <c r="E9" s="2" t="s">
        <v>35</v>
      </c>
      <c r="F9" s="2" t="s">
        <v>36</v>
      </c>
    </row>
    <row r="10" spans="2:6" ht="12">
      <c r="B10" s="26"/>
      <c r="C10" s="3" t="s">
        <v>34</v>
      </c>
      <c r="D10" s="2">
        <v>0.5</v>
      </c>
      <c r="E10" s="2">
        <v>1</v>
      </c>
      <c r="F10" s="2">
        <v>2</v>
      </c>
    </row>
    <row r="11" spans="2:6" ht="12">
      <c r="B11" s="26"/>
      <c r="C11" s="3" t="s">
        <v>37</v>
      </c>
      <c r="D11" s="2">
        <v>1</v>
      </c>
      <c r="E11" s="2">
        <v>1.5</v>
      </c>
      <c r="F11" s="2">
        <v>2.5</v>
      </c>
    </row>
    <row r="12" spans="2:6" ht="12">
      <c r="B12" s="26"/>
      <c r="C12" s="3" t="s">
        <v>38</v>
      </c>
      <c r="D12" s="2">
        <v>2</v>
      </c>
      <c r="E12" s="2">
        <v>2.5</v>
      </c>
      <c r="F12" s="2">
        <v>3</v>
      </c>
    </row>
    <row r="13" spans="2:6" ht="12">
      <c r="B13" s="24" t="s">
        <v>39</v>
      </c>
      <c r="C13" s="24"/>
      <c r="D13" s="24"/>
      <c r="E13" s="24"/>
      <c r="F13" s="24"/>
    </row>
    <row r="14" spans="2:6" ht="12">
      <c r="B14" s="26" t="s">
        <v>13</v>
      </c>
      <c r="C14" s="2">
        <v>0.5</v>
      </c>
      <c r="D14" s="13" t="s">
        <v>40</v>
      </c>
      <c r="E14" s="14"/>
      <c r="F14" s="15"/>
    </row>
    <row r="15" spans="2:6" ht="12">
      <c r="B15" s="26"/>
      <c r="C15" s="2">
        <v>1</v>
      </c>
      <c r="D15" s="13" t="s">
        <v>41</v>
      </c>
      <c r="E15" s="14"/>
      <c r="F15" s="15"/>
    </row>
    <row r="16" spans="2:6" ht="12">
      <c r="B16" s="26"/>
      <c r="C16" s="2">
        <v>2</v>
      </c>
      <c r="D16" s="13" t="s">
        <v>42</v>
      </c>
      <c r="E16" s="14"/>
      <c r="F16" s="15"/>
    </row>
    <row r="17" spans="2:6" ht="12">
      <c r="B17" s="26"/>
      <c r="C17" s="2">
        <v>3</v>
      </c>
      <c r="D17" s="13" t="s">
        <v>43</v>
      </c>
      <c r="E17" s="14"/>
      <c r="F17" s="15"/>
    </row>
    <row r="18" spans="2:6" ht="12">
      <c r="B18" s="24" t="s">
        <v>44</v>
      </c>
      <c r="C18" s="24"/>
      <c r="D18" s="24"/>
      <c r="E18" s="24"/>
      <c r="F18" s="24"/>
    </row>
    <row r="19" spans="2:6" ht="12">
      <c r="B19" s="26" t="s">
        <v>14</v>
      </c>
      <c r="C19" s="2">
        <v>0.5</v>
      </c>
      <c r="D19" s="13" t="s">
        <v>45</v>
      </c>
      <c r="E19" s="14"/>
      <c r="F19" s="15"/>
    </row>
    <row r="20" spans="2:6" ht="12">
      <c r="B20" s="26"/>
      <c r="C20" s="2">
        <v>1</v>
      </c>
      <c r="D20" s="13" t="s">
        <v>46</v>
      </c>
      <c r="E20" s="14"/>
      <c r="F20" s="15"/>
    </row>
    <row r="21" spans="2:6" ht="12">
      <c r="B21" s="26"/>
      <c r="C21" s="2">
        <v>3</v>
      </c>
      <c r="D21" s="13" t="s">
        <v>47</v>
      </c>
      <c r="E21" s="14"/>
      <c r="F21" s="15"/>
    </row>
    <row r="22" spans="2:6" ht="12">
      <c r="B22" s="24" t="s">
        <v>48</v>
      </c>
      <c r="C22" s="24"/>
      <c r="D22" s="24"/>
      <c r="E22" s="24"/>
      <c r="F22" s="24"/>
    </row>
    <row r="23" spans="2:6" ht="12">
      <c r="B23" s="26" t="s">
        <v>15</v>
      </c>
      <c r="C23" s="2">
        <v>1</v>
      </c>
      <c r="D23" s="13" t="s">
        <v>49</v>
      </c>
      <c r="E23" s="14"/>
      <c r="F23" s="15"/>
    </row>
    <row r="24" spans="2:6" ht="12">
      <c r="B24" s="26"/>
      <c r="C24" s="2">
        <v>5</v>
      </c>
      <c r="D24" s="13" t="s">
        <v>50</v>
      </c>
      <c r="E24" s="14"/>
      <c r="F24" s="15"/>
    </row>
    <row r="25" spans="2:6" ht="12">
      <c r="B25" s="26"/>
      <c r="C25" s="2">
        <v>10</v>
      </c>
      <c r="D25" s="13" t="s">
        <v>51</v>
      </c>
      <c r="E25" s="14"/>
      <c r="F25" s="15"/>
    </row>
    <row r="26" spans="2:6" ht="12">
      <c r="B26" s="24" t="s">
        <v>52</v>
      </c>
      <c r="C26" s="24"/>
      <c r="D26" s="24"/>
      <c r="E26" s="24"/>
      <c r="F26" s="24"/>
    </row>
    <row r="27" spans="2:6" ht="21.75" customHeight="1">
      <c r="B27" s="8" t="s">
        <v>53</v>
      </c>
      <c r="C27" s="8" t="s">
        <v>54</v>
      </c>
      <c r="D27" s="8" t="s">
        <v>55</v>
      </c>
      <c r="E27" s="8" t="s">
        <v>56</v>
      </c>
      <c r="F27" s="3"/>
    </row>
    <row r="28" spans="2:6" ht="12">
      <c r="B28" s="7" t="s">
        <v>17</v>
      </c>
      <c r="C28" s="7" t="s">
        <v>57</v>
      </c>
      <c r="D28" s="7" t="s">
        <v>22</v>
      </c>
      <c r="E28" s="7">
        <v>10</v>
      </c>
      <c r="F28" s="3"/>
    </row>
    <row r="29" spans="2:6" ht="12">
      <c r="B29" s="7" t="s">
        <v>18</v>
      </c>
      <c r="C29" s="7" t="s">
        <v>58</v>
      </c>
      <c r="D29" s="7" t="s">
        <v>22</v>
      </c>
      <c r="E29" s="7">
        <v>10</v>
      </c>
      <c r="F29" s="3"/>
    </row>
    <row r="30" spans="2:6" ht="12">
      <c r="B30" s="7" t="s">
        <v>19</v>
      </c>
      <c r="C30" s="7" t="s">
        <v>59</v>
      </c>
      <c r="D30" s="7" t="s">
        <v>23</v>
      </c>
      <c r="E30" s="7">
        <v>15</v>
      </c>
      <c r="F30" s="3"/>
    </row>
    <row r="31" spans="2:6" ht="12">
      <c r="B31" s="7" t="s">
        <v>20</v>
      </c>
      <c r="C31" s="7" t="s">
        <v>60</v>
      </c>
      <c r="D31" s="7" t="s">
        <v>24</v>
      </c>
      <c r="E31" s="7">
        <v>20</v>
      </c>
      <c r="F31" s="3"/>
    </row>
    <row r="32" spans="2:6" ht="12">
      <c r="B32" s="7" t="s">
        <v>21</v>
      </c>
      <c r="C32" s="7" t="s">
        <v>61</v>
      </c>
      <c r="D32" s="7" t="s">
        <v>25</v>
      </c>
      <c r="E32" s="7">
        <v>25</v>
      </c>
      <c r="F32" s="3"/>
    </row>
    <row r="33" spans="2:6" ht="12">
      <c r="B33" s="18" t="s">
        <v>62</v>
      </c>
      <c r="C33" s="18"/>
      <c r="D33" s="18"/>
      <c r="E33" s="18"/>
      <c r="F33" s="18"/>
    </row>
    <row r="34" spans="2:6" ht="12">
      <c r="B34" s="18"/>
      <c r="C34" s="18"/>
      <c r="D34" s="18"/>
      <c r="E34" s="18"/>
      <c r="F34" s="18"/>
    </row>
    <row r="35" spans="2:6" ht="27" customHeight="1">
      <c r="B35" s="18" t="s">
        <v>63</v>
      </c>
      <c r="C35" s="4" t="s">
        <v>64</v>
      </c>
      <c r="D35" s="12"/>
      <c r="E35" s="16"/>
      <c r="F35" s="16"/>
    </row>
    <row r="36" spans="2:6" ht="23.25" customHeight="1">
      <c r="B36" s="18"/>
      <c r="C36" s="4" t="s">
        <v>65</v>
      </c>
      <c r="D36" s="12"/>
      <c r="E36" s="16"/>
      <c r="F36" s="16"/>
    </row>
    <row r="37" spans="2:6" ht="26.25" customHeight="1">
      <c r="B37" s="18"/>
      <c r="C37" s="4" t="s">
        <v>66</v>
      </c>
      <c r="D37" s="12"/>
      <c r="E37" s="16"/>
      <c r="F37" s="16"/>
    </row>
    <row r="38" spans="2:6" ht="12.75">
      <c r="B38" s="20"/>
      <c r="C38" s="20"/>
      <c r="D38" s="20"/>
      <c r="E38" s="17" t="s">
        <v>81</v>
      </c>
      <c r="F38" s="17"/>
    </row>
    <row r="39" spans="2:7" ht="12">
      <c r="B39" s="18" t="s">
        <v>67</v>
      </c>
      <c r="C39" s="3" t="s">
        <v>68</v>
      </c>
      <c r="D39" s="11">
        <v>2</v>
      </c>
      <c r="E39" s="16" t="str">
        <f>IF(D39=0.25,"YAPI AYNI &amp; DAHA YÜKSEK AĞAÇ VE YAPILAR ARASINDA",IF(D39=0.5,"YÜKSEKLİĞİ AZ OLAN YAPILARLA ÇEVRİLİ",IF(D39=1,"EN YAKIN YAPIYA UZAKLIK 3H MESAFEDE",IF(D39=2,"BÖLGEDE EN YÜKSEK","BULUNAMADI"))))</f>
        <v>BÖLGEDE EN YÜKSEK</v>
      </c>
      <c r="F39" s="16"/>
      <c r="G39">
        <f>IF(E39="BULUNAMADI",1,0)</f>
        <v>0</v>
      </c>
    </row>
    <row r="40" spans="2:7" ht="12">
      <c r="B40" s="18"/>
      <c r="C40" s="3" t="s">
        <v>69</v>
      </c>
      <c r="D40" s="11">
        <v>0.5</v>
      </c>
      <c r="E40" s="16"/>
      <c r="F40" s="16"/>
      <c r="G40">
        <f>IF(E40="BULUNAMADI",1,0)</f>
        <v>0</v>
      </c>
    </row>
    <row r="41" spans="2:7" ht="12">
      <c r="B41" s="18"/>
      <c r="C41" s="3" t="s">
        <v>70</v>
      </c>
      <c r="D41" s="11">
        <v>2</v>
      </c>
      <c r="E41" s="16" t="str">
        <f>IF(D41=0.5,"DEĞERSİZ YANICI OLMAYAN",IF(D41=1,"NORMAL , YANICI",IF(D41=2,"DEĞERLİ , YANICI",IF(D41=3,"PARLAYICI, YANICI","BULUNAMADI"))))</f>
        <v>DEĞERLİ , YANICI</v>
      </c>
      <c r="F41" s="16"/>
      <c r="G41">
        <f>IF(E41="BULUNAMADI",1,0)</f>
        <v>0</v>
      </c>
    </row>
    <row r="42" spans="2:7" ht="12">
      <c r="B42" s="18"/>
      <c r="C42" s="3" t="s">
        <v>71</v>
      </c>
      <c r="D42" s="11">
        <v>1</v>
      </c>
      <c r="E42" s="16" t="str">
        <f>IF(D42=0.5,"PERSONELSİZ BİNA",IF(D42=1,"NORMAL KALABALIK",IF(D42=3,"PANİK RİZİKOLU, TAHLİYE ZORLUĞU","BULUNAMADI")))</f>
        <v>NORMAL KALABALIK</v>
      </c>
      <c r="F42" s="16"/>
      <c r="G42">
        <f>IF(E42="BULUNAMADI",1,0)</f>
        <v>0</v>
      </c>
    </row>
    <row r="43" spans="2:7" ht="12">
      <c r="B43" s="18"/>
      <c r="C43" s="3" t="s">
        <v>72</v>
      </c>
      <c r="D43" s="11">
        <v>10</v>
      </c>
      <c r="E43" s="16" t="str">
        <f>IF(D43=1,"SÜREKLİ KULLANIMI YOK, ÇEVREDE DEĞERSİZ",IF(D43=5,"SÜREKLİ KULLANIMDA ÇEVREDE DEĞERSİZ",IF(D43=10,"ÇEVREDE DEĞERLİ","BULUNAMADI")))</f>
        <v>ÇEVREDE DEĞERLİ</v>
      </c>
      <c r="F43" s="16"/>
      <c r="G43">
        <f>IF(E43="BULUNAMADI",1,0)</f>
        <v>0</v>
      </c>
    </row>
    <row r="44" spans="2:6" ht="12.75">
      <c r="B44" s="20"/>
      <c r="C44" s="20"/>
      <c r="D44" s="20"/>
      <c r="E44" s="1" t="s">
        <v>73</v>
      </c>
      <c r="F44" s="1" t="s">
        <v>74</v>
      </c>
    </row>
    <row r="45" spans="2:6" ht="12">
      <c r="B45" s="18" t="s">
        <v>73</v>
      </c>
      <c r="C45" s="4" t="s">
        <v>0</v>
      </c>
      <c r="D45" s="9">
        <f>(D35*D36)+(6*D37*(D35+D36))+(9*3.14*D37*D37)</f>
        <v>0</v>
      </c>
      <c r="E45" s="3" t="s">
        <v>16</v>
      </c>
      <c r="F45" s="3" t="s">
        <v>75</v>
      </c>
    </row>
    <row r="46" spans="2:6" ht="12">
      <c r="B46" s="18"/>
      <c r="C46" s="4" t="s">
        <v>1</v>
      </c>
      <c r="D46" s="9">
        <f>0.04*(D48^1.25)</f>
        <v>1.691794021504902</v>
      </c>
      <c r="E46" s="3" t="s">
        <v>5</v>
      </c>
      <c r="F46" s="3" t="s">
        <v>76</v>
      </c>
    </row>
    <row r="47" spans="2:6" ht="12">
      <c r="B47" s="18"/>
      <c r="C47" s="4" t="s">
        <v>2</v>
      </c>
      <c r="D47" s="9">
        <f>D45*D46*D39*0.000001</f>
        <v>0</v>
      </c>
      <c r="E47" s="3" t="s">
        <v>3</v>
      </c>
      <c r="F47" s="3" t="s">
        <v>77</v>
      </c>
    </row>
    <row r="48" spans="2:6" ht="12">
      <c r="B48" s="18"/>
      <c r="C48" s="4" t="s">
        <v>4</v>
      </c>
      <c r="D48" s="9">
        <v>20</v>
      </c>
      <c r="E48" s="3" t="s">
        <v>85</v>
      </c>
      <c r="F48" s="3" t="s">
        <v>84</v>
      </c>
    </row>
    <row r="49" spans="2:6" ht="12">
      <c r="B49" s="18"/>
      <c r="C49" s="4" t="s">
        <v>8</v>
      </c>
      <c r="D49" s="9">
        <f>D40*D41*D42*D43</f>
        <v>10</v>
      </c>
      <c r="E49" s="3" t="s">
        <v>9</v>
      </c>
      <c r="F49" s="3"/>
    </row>
    <row r="50" spans="2:6" ht="12">
      <c r="B50" s="18"/>
      <c r="C50" s="4" t="s">
        <v>10</v>
      </c>
      <c r="D50" s="9">
        <f>(1.5*0.001)/D49</f>
        <v>0.00015000000000000001</v>
      </c>
      <c r="E50" s="3" t="s">
        <v>78</v>
      </c>
      <c r="F50" s="3" t="s">
        <v>79</v>
      </c>
    </row>
    <row r="51" spans="2:6" ht="12">
      <c r="B51" s="18"/>
      <c r="C51" s="6" t="s">
        <v>6</v>
      </c>
      <c r="D51" s="10" t="e">
        <f>1-(D50/D47)</f>
        <v>#DIV/0!</v>
      </c>
      <c r="E51" s="5" t="s">
        <v>7</v>
      </c>
      <c r="F51" s="5" t="s">
        <v>80</v>
      </c>
    </row>
    <row r="52" spans="2:6" ht="12.75">
      <c r="B52" s="17" t="s">
        <v>82</v>
      </c>
      <c r="C52" s="17"/>
      <c r="D52" s="17"/>
      <c r="E52" s="17"/>
      <c r="F52" s="17"/>
    </row>
    <row r="53" spans="2:6" ht="12.75">
      <c r="B53" s="1" t="s">
        <v>53</v>
      </c>
      <c r="C53" s="1" t="s">
        <v>83</v>
      </c>
      <c r="D53" s="1" t="s">
        <v>54</v>
      </c>
      <c r="E53" s="1" t="s">
        <v>55</v>
      </c>
      <c r="F53" s="1" t="s">
        <v>56</v>
      </c>
    </row>
    <row r="54" spans="2:6" ht="12">
      <c r="B54" s="21" t="s">
        <v>6</v>
      </c>
      <c r="C54" s="22" t="e">
        <f>D51</f>
        <v>#DIV/0!</v>
      </c>
      <c r="D54" s="23" t="e">
        <f>IF(C54&gt;0.98,C28,IF(C54&gt;0.95,C29,IF(C54&gt;0.9,C30,IF(C54&gt;0.8,C31,C32))))</f>
        <v>#DIV/0!</v>
      </c>
      <c r="E54" s="19" t="e">
        <f>IF(C54&gt;0.98,D28,IF(C54&gt;0.95,D29,IF(C54&gt;0.9,D30,IF(C54&gt;0.8,D31,D32))))</f>
        <v>#DIV/0!</v>
      </c>
      <c r="F54" s="19" t="e">
        <f>IF(C54&gt;0.98,E28,IF(C54&gt;0.95,E29,IF(C54&gt;0.9,E30,IF(C54&gt;0.8,E31,E32))))</f>
        <v>#DIV/0!</v>
      </c>
    </row>
    <row r="55" spans="2:6" ht="12">
      <c r="B55" s="21"/>
      <c r="C55" s="19"/>
      <c r="D55" s="23"/>
      <c r="E55" s="19"/>
      <c r="F55" s="19"/>
    </row>
    <row r="56" spans="2:6" ht="12">
      <c r="B56" s="21"/>
      <c r="C56" s="19"/>
      <c r="D56" s="23"/>
      <c r="E56" s="19"/>
      <c r="F56" s="19"/>
    </row>
  </sheetData>
  <sheetProtection formatCells="0" formatRows="0"/>
  <protectedRanges>
    <protectedRange sqref="D39:D43" name="Aralık2"/>
    <protectedRange sqref="D35:D37" name="Aralık1"/>
  </protectedRanges>
  <mergeCells count="45">
    <mergeCell ref="B9:B12"/>
    <mergeCell ref="B13:F13"/>
    <mergeCell ref="B14:B17"/>
    <mergeCell ref="E38:F38"/>
    <mergeCell ref="B35:B37"/>
    <mergeCell ref="B18:F18"/>
    <mergeCell ref="B19:B21"/>
    <mergeCell ref="B22:F22"/>
    <mergeCell ref="B23:B25"/>
    <mergeCell ref="B33:F34"/>
    <mergeCell ref="B1:F2"/>
    <mergeCell ref="B3:F3"/>
    <mergeCell ref="B4:B7"/>
    <mergeCell ref="B8:F8"/>
    <mergeCell ref="D4:F4"/>
    <mergeCell ref="D5:F5"/>
    <mergeCell ref="D6:F6"/>
    <mergeCell ref="D7:F7"/>
    <mergeCell ref="D14:F14"/>
    <mergeCell ref="D15:F15"/>
    <mergeCell ref="D16:F16"/>
    <mergeCell ref="E42:F42"/>
    <mergeCell ref="E39:F39"/>
    <mergeCell ref="E40:F40"/>
    <mergeCell ref="E41:F41"/>
    <mergeCell ref="B38:D38"/>
    <mergeCell ref="D25:F25"/>
    <mergeCell ref="B26:F26"/>
    <mergeCell ref="B52:F52"/>
    <mergeCell ref="E43:F43"/>
    <mergeCell ref="B45:B51"/>
    <mergeCell ref="B39:B43"/>
    <mergeCell ref="E54:E56"/>
    <mergeCell ref="F54:F56"/>
    <mergeCell ref="B44:D44"/>
    <mergeCell ref="B54:B56"/>
    <mergeCell ref="C54:C56"/>
    <mergeCell ref="D54:D56"/>
    <mergeCell ref="D17:F17"/>
    <mergeCell ref="D19:F19"/>
    <mergeCell ref="D20:F20"/>
    <mergeCell ref="D21:F21"/>
    <mergeCell ref="E35:F37"/>
    <mergeCell ref="D23:F23"/>
    <mergeCell ref="D24:F24"/>
  </mergeCells>
  <conditionalFormatting sqref="E39:F39">
    <cfRule type="expression" priority="1" dxfId="0" stopIfTrue="1">
      <formula>$G$39=1</formula>
    </cfRule>
  </conditionalFormatting>
  <conditionalFormatting sqref="E41:F41">
    <cfRule type="expression" priority="2" dxfId="0" stopIfTrue="1">
      <formula>$G$41=1</formula>
    </cfRule>
  </conditionalFormatting>
  <conditionalFormatting sqref="E42:F42">
    <cfRule type="expression" priority="3" dxfId="0" stopIfTrue="1">
      <formula>$G$42=1</formula>
    </cfRule>
  </conditionalFormatting>
  <conditionalFormatting sqref="E43:F43">
    <cfRule type="expression" priority="4" dxfId="0" stopIfTrue="1">
      <formula>$G$43=1</formula>
    </cfRule>
  </conditionalFormatting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Serdar</cp:lastModifiedBy>
  <cp:lastPrinted>2014-07-09T12:47:30Z</cp:lastPrinted>
  <dcterms:created xsi:type="dcterms:W3CDTF">1999-05-26T11:21:22Z</dcterms:created>
  <dcterms:modified xsi:type="dcterms:W3CDTF">2021-02-08T19:00:27Z</dcterms:modified>
  <cp:category/>
  <cp:version/>
  <cp:contentType/>
  <cp:contentStatus/>
</cp:coreProperties>
</file>